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120" yWindow="108" windowWidth="15180" windowHeight="8076"/>
  </bookViews>
  <sheets>
    <sheet name="Model" sheetId="1" r:id="rId1"/>
  </sheets>
  <definedNames>
    <definedName name="Assignments">Model!$B$27:$L$37</definedName>
    <definedName name="Include_service_center">Model!$B$23:$L$23</definedName>
    <definedName name="Locations_assigned_to">Model!$M$27:$M$37</definedName>
    <definedName name="Logical_capacity">Model!$B$40:$L$40</definedName>
    <definedName name="Max_centers">Model!$O$23</definedName>
    <definedName name="Number_serviced_by">Model!$B$38:$L$38</definedName>
    <definedName name="Service_centers">Model!$M$23</definedName>
    <definedName name="solver_adj" localSheetId="0" hidden="1">Model!$B$23:$L$23,Model!$B$27:$L$37</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Model!$M$23</definedName>
    <definedName name="solver_lhs2" localSheetId="0" hidden="1">Model!$B$27:$L$37</definedName>
    <definedName name="solver_lhs3" localSheetId="0" hidden="1">Model!$B$23:$L$23</definedName>
    <definedName name="solver_lhs4" localSheetId="0" hidden="1">Model!$M$27:$M$37</definedName>
    <definedName name="solver_lhs5" localSheetId="0" hidden="1">Model!$B$38:$L$38</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5</definedName>
    <definedName name="solver_nwt" localSheetId="0" hidden="1">1</definedName>
    <definedName name="solver_ofx" localSheetId="0" hidden="1">2</definedName>
    <definedName name="solver_opt" localSheetId="0" hidden="1">Model!$B$59</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5</definedName>
    <definedName name="solver_rel3" localSheetId="0" hidden="1">5</definedName>
    <definedName name="solver_rel4" localSheetId="0" hidden="1">2</definedName>
    <definedName name="solver_rel5" localSheetId="0" hidden="1">1</definedName>
    <definedName name="solver_reo" localSheetId="0" hidden="1">2</definedName>
    <definedName name="solver_rep" localSheetId="0" hidden="1">2</definedName>
    <definedName name="solver_rhs1" localSheetId="0" hidden="1">Model!$O$23</definedName>
    <definedName name="solver_rhs2" localSheetId="0" hidden="1">binary</definedName>
    <definedName name="solver_rhs3" localSheetId="0" hidden="1">binary</definedName>
    <definedName name="solver_rhs4" localSheetId="0" hidden="1">1</definedName>
    <definedName name="solver_rhs5" localSheetId="0" hidden="1">Model!$B$40:$L$40</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2</definedName>
    <definedName name="solver_val" localSheetId="0" hidden="1">0</definedName>
    <definedName name="solver_ver" localSheetId="0" hidden="1">2</definedName>
    <definedName name="Total_cost">Model!$B$59</definedName>
    <definedName name="Total_distance">Model!$B$59</definedName>
  </definedNames>
  <calcPr calcId="152511"/>
</workbook>
</file>

<file path=xl/calcChain.xml><?xml version="1.0" encoding="utf-8"?>
<calcChain xmlns="http://schemas.openxmlformats.org/spreadsheetml/2006/main">
  <c r="B57" i="1" l="1"/>
  <c r="M23" i="1"/>
  <c r="L40" i="1"/>
  <c r="K40" i="1"/>
  <c r="J40" i="1"/>
  <c r="I40" i="1"/>
  <c r="H40" i="1"/>
  <c r="G40" i="1"/>
  <c r="F40" i="1"/>
  <c r="E40" i="1"/>
  <c r="D40" i="1"/>
  <c r="C40" i="1"/>
  <c r="B40" i="1"/>
  <c r="L38" i="1"/>
  <c r="K38" i="1"/>
  <c r="J38" i="1"/>
  <c r="I38" i="1"/>
  <c r="H38" i="1"/>
  <c r="G38" i="1"/>
  <c r="F38" i="1"/>
  <c r="E38" i="1"/>
  <c r="D38" i="1"/>
  <c r="C38" i="1"/>
  <c r="B38" i="1"/>
  <c r="C44" i="1"/>
  <c r="C45" i="1"/>
  <c r="C46" i="1"/>
  <c r="C47" i="1"/>
  <c r="C48" i="1"/>
  <c r="C49" i="1"/>
  <c r="C50" i="1"/>
  <c r="C51" i="1"/>
  <c r="C52" i="1"/>
  <c r="C53" i="1"/>
  <c r="C54" i="1"/>
  <c r="M27" i="1"/>
  <c r="M28" i="1"/>
  <c r="M29" i="1"/>
  <c r="M30" i="1"/>
  <c r="M31" i="1"/>
  <c r="M32" i="1"/>
  <c r="M33" i="1"/>
  <c r="M34" i="1"/>
  <c r="M35" i="1"/>
  <c r="M36" i="1"/>
  <c r="M37" i="1"/>
  <c r="B58" i="1" l="1"/>
  <c r="B59" i="1" s="1"/>
</calcChain>
</file>

<file path=xl/sharedStrings.xml><?xml version="1.0" encoding="utf-8"?>
<sst xmlns="http://schemas.openxmlformats.org/spreadsheetml/2006/main" count="110" uniqueCount="34">
  <si>
    <t>Locating service centers and assigning service centers to customers</t>
  </si>
  <si>
    <t>Distances between cities</t>
  </si>
  <si>
    <t>Boston</t>
  </si>
  <si>
    <t>Chicago</t>
  </si>
  <si>
    <t>Dallas</t>
  </si>
  <si>
    <t>Denver</t>
  </si>
  <si>
    <t>Miami</t>
  </si>
  <si>
    <t>Phoenix</t>
  </si>
  <si>
    <t>Pittsburgh</t>
  </si>
  <si>
    <t>Seattle</t>
  </si>
  <si>
    <t>Los Angeles</t>
  </si>
  <si>
    <t>San Francisco</t>
  </si>
  <si>
    <t>New York</t>
  </si>
  <si>
    <t>Locations of service centers</t>
  </si>
  <si>
    <t>Assignments (1 if customers along side are serviced by service center along top, 0 otherwise)</t>
  </si>
  <si>
    <t>&lt;=</t>
  </si>
  <si>
    <t>Required</t>
  </si>
  <si>
    <t>=</t>
  </si>
  <si>
    <t>Total distance</t>
  </si>
  <si>
    <t>Locations assigned to</t>
  </si>
  <si>
    <t>Annual trips</t>
  </si>
  <si>
    <t>Numbers of annual trips to customers, and total distances (1000s of miles) traveled annually to customers</t>
  </si>
  <si>
    <t>Objective to minimize (1000s of miles)</t>
  </si>
  <si>
    <t>Fixed cost for service center</t>
  </si>
  <si>
    <t>Cost per 1000 miles</t>
  </si>
  <si>
    <t>Total fixed cost</t>
  </si>
  <si>
    <t>Total traveling cost</t>
  </si>
  <si>
    <t>Total cost</t>
  </si>
  <si>
    <t>Or, if you like, 35 cents per mile</t>
  </si>
  <si>
    <t>Number serviced by</t>
  </si>
  <si>
    <t>Logical capacity</t>
  </si>
  <si>
    <t>Service centers</t>
  </si>
  <si>
    <t>Max centers</t>
  </si>
  <si>
    <t>Include service center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</si>
</sst>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quot;$&quot;#,##0"/>
  </numFmts>
  <fonts count="5" x14ac:knownFonts="1">
    <font>
      <sz val="11"/>
      <name val="Calibri"/>
      <family val="2"/>
    </font>
    <font>
      <sz val="10"/>
      <name val="Arial"/>
      <family val="2"/>
    </font>
    <font>
      <sz val="8"/>
      <name val="Arial"/>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
      <patternFill patternType="solid">
        <fgColor theme="5" tint="0.59996337778862885"/>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3" fillId="0" borderId="0" xfId="0" applyFont="1"/>
    <xf numFmtId="0" fontId="4" fillId="0" borderId="0" xfId="0" applyFont="1"/>
    <xf numFmtId="0" fontId="4" fillId="0" borderId="0" xfId="0" applyFont="1" applyAlignment="1">
      <alignment wrapText="1"/>
    </xf>
    <xf numFmtId="0" fontId="4" fillId="0" borderId="0" xfId="0" applyFont="1" applyAlignment="1">
      <alignment horizontal="right"/>
    </xf>
    <xf numFmtId="0" fontId="4" fillId="0" borderId="0" xfId="0" applyNumberFormat="1" applyFont="1" applyAlignment="1">
      <alignment horizontal="left"/>
    </xf>
    <xf numFmtId="0" fontId="4" fillId="0" borderId="0" xfId="0" applyNumberFormat="1" applyFont="1"/>
    <xf numFmtId="0" fontId="4" fillId="2" borderId="0" xfId="0" applyFont="1" applyFill="1" applyBorder="1" applyAlignment="1">
      <alignment wrapText="1"/>
    </xf>
    <xf numFmtId="0" fontId="4" fillId="0" borderId="0" xfId="0" applyFont="1" applyAlignment="1"/>
    <xf numFmtId="0" fontId="4" fillId="0" borderId="0" xfId="0" applyFont="1" applyFill="1" applyBorder="1" applyAlignment="1">
      <alignment wrapText="1"/>
    </xf>
    <xf numFmtId="164" fontId="4" fillId="2" borderId="0" xfId="0" applyNumberFormat="1" applyFont="1" applyFill="1" applyBorder="1" applyAlignment="1">
      <alignment wrapText="1"/>
    </xf>
    <xf numFmtId="0" fontId="4" fillId="0" borderId="0" xfId="0" applyFont="1" applyFill="1" applyBorder="1" applyAlignment="1"/>
    <xf numFmtId="1" fontId="4" fillId="4" borderId="0" xfId="0" applyNumberFormat="1" applyFont="1" applyFill="1" applyBorder="1"/>
    <xf numFmtId="0" fontId="4" fillId="0" borderId="0" xfId="0" applyFont="1" applyAlignment="1">
      <alignment horizontal="center"/>
    </xf>
    <xf numFmtId="0" fontId="4" fillId="2" borderId="0" xfId="0" applyFont="1" applyFill="1" applyBorder="1"/>
    <xf numFmtId="1" fontId="4" fillId="0" borderId="0" xfId="0" applyNumberFormat="1" applyFont="1"/>
    <xf numFmtId="164" fontId="4" fillId="0" borderId="0" xfId="0" applyNumberFormat="1" applyFont="1"/>
    <xf numFmtId="164" fontId="4" fillId="3" borderId="0" xfId="1" applyNumberFormat="1" applyFont="1" applyFill="1" applyBorder="1"/>
    <xf numFmtId="0" fontId="0" fillId="0" borderId="0" xfId="0" applyAlignment="1">
      <alignment wrapText="1"/>
    </xf>
    <xf numFmtId="1" fontId="0" fillId="0" borderId="0" xfId="0" applyNumberFormat="1" applyBorder="1"/>
    <xf numFmtId="0" fontId="0" fillId="0" borderId="0" xfId="0" applyBorder="1" applyAlignment="1">
      <alignment horizontal="right"/>
    </xf>
    <xf numFmtId="1" fontId="0" fillId="0" borderId="0" xfId="0" applyNumberFormat="1" applyBorder="1" applyAlignment="1">
      <alignment horizontal="right"/>
    </xf>
  </cellXfs>
  <cellStyles count="2">
    <cellStyle name="Comma" xfId="1" builtinId="3"/>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180975</xdr:colOff>
      <xdr:row>18</xdr:row>
      <xdr:rowOff>114300</xdr:rowOff>
    </xdr:from>
    <xdr:to>
      <xdr:col>2</xdr:col>
      <xdr:colOff>714375</xdr:colOff>
      <xdr:row>18</xdr:row>
      <xdr:rowOff>114300</xdr:rowOff>
    </xdr:to>
    <xdr:sp macro="" textlink="">
      <xdr:nvSpPr>
        <xdr:cNvPr id="1026" name="Line 2"/>
        <xdr:cNvSpPr>
          <a:spLocks noChangeShapeType="1"/>
        </xdr:cNvSpPr>
      </xdr:nvSpPr>
      <xdr:spPr bwMode="auto">
        <a:xfrm flipH="1">
          <a:off x="2705100" y="3076575"/>
          <a:ext cx="533400" cy="0"/>
        </a:xfrm>
        <a:prstGeom prst="line">
          <a:avLst/>
        </a:prstGeom>
        <a:noFill/>
        <a:ln w="9525">
          <a:solidFill>
            <a:srgbClr val="000000"/>
          </a:solidFill>
          <a:round/>
          <a:headEnd/>
          <a:tailEnd type="triangle" w="med" len="med"/>
        </a:ln>
      </xdr:spPr>
    </xdr:sp>
    <xdr:clientData/>
  </xdr:twoCellAnchor>
  <xdr:twoCellAnchor>
    <xdr:from>
      <xdr:col>3</xdr:col>
      <xdr:colOff>726440</xdr:colOff>
      <xdr:row>6</xdr:row>
      <xdr:rowOff>139700</xdr:rowOff>
    </xdr:from>
    <xdr:to>
      <xdr:col>7</xdr:col>
      <xdr:colOff>259080</xdr:colOff>
      <xdr:row>13</xdr:row>
      <xdr:rowOff>114300</xdr:rowOff>
    </xdr:to>
    <xdr:sp macro="" textlink="">
      <xdr:nvSpPr>
        <xdr:cNvPr id="4" name="TextBox 3"/>
        <xdr:cNvSpPr txBox="1"/>
      </xdr:nvSpPr>
      <xdr:spPr>
        <a:xfrm>
          <a:off x="4216400" y="1236980"/>
          <a:ext cx="3129280" cy="12547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fixed costs were generated randomly between $1.2 and $1.5 million. Even so, they are swamped by the traveling costs, even at 35 cents per mile. In any case, the logic is all here. The only changes required are in calculating the objective down below.</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
  <sheetViews>
    <sheetView tabSelected="1" zoomScaleNormal="100" workbookViewId="0"/>
  </sheetViews>
  <sheetFormatPr defaultColWidth="9.109375" defaultRowHeight="14.4" x14ac:dyDescent="0.3"/>
  <cols>
    <col min="1" max="1" width="24.6640625" style="2" customWidth="1"/>
    <col min="2" max="12" width="13.109375" style="2" customWidth="1"/>
    <col min="13" max="13" width="21.33203125" style="2" customWidth="1"/>
    <col min="14" max="14" width="9.33203125" style="2" customWidth="1"/>
    <col min="15" max="15" width="12.33203125" style="2" customWidth="1"/>
    <col min="16" max="16384" width="9.109375" style="2"/>
  </cols>
  <sheetData>
    <row r="1" spans="1:15" x14ac:dyDescent="0.3">
      <c r="A1" s="1" t="s">
        <v>0</v>
      </c>
    </row>
    <row r="3" spans="1:15" x14ac:dyDescent="0.3">
      <c r="A3" s="1" t="s">
        <v>1</v>
      </c>
      <c r="N3" s="1"/>
    </row>
    <row r="4" spans="1:15" x14ac:dyDescent="0.3">
      <c r="A4" s="3"/>
      <c r="B4" s="4" t="s">
        <v>2</v>
      </c>
      <c r="C4" s="4" t="s">
        <v>3</v>
      </c>
      <c r="D4" s="4" t="s">
        <v>4</v>
      </c>
      <c r="E4" s="4" t="s">
        <v>5</v>
      </c>
      <c r="F4" s="4" t="s">
        <v>10</v>
      </c>
      <c r="G4" s="4" t="s">
        <v>6</v>
      </c>
      <c r="H4" s="4" t="s">
        <v>12</v>
      </c>
      <c r="I4" s="4" t="s">
        <v>7</v>
      </c>
      <c r="J4" s="4" t="s">
        <v>8</v>
      </c>
      <c r="K4" s="4" t="s">
        <v>11</v>
      </c>
      <c r="L4" s="4" t="s">
        <v>9</v>
      </c>
      <c r="N4" s="5"/>
      <c r="O4" s="6"/>
    </row>
    <row r="5" spans="1:15" x14ac:dyDescent="0.3">
      <c r="A5" s="3" t="s">
        <v>2</v>
      </c>
      <c r="B5" s="7">
        <v>0</v>
      </c>
      <c r="C5" s="7">
        <v>983</v>
      </c>
      <c r="D5" s="7">
        <v>1815</v>
      </c>
      <c r="E5" s="7">
        <v>1991</v>
      </c>
      <c r="F5" s="7">
        <v>3036</v>
      </c>
      <c r="G5" s="7">
        <v>1539</v>
      </c>
      <c r="H5" s="7">
        <v>213</v>
      </c>
      <c r="I5" s="7">
        <v>2664</v>
      </c>
      <c r="J5" s="7">
        <v>792</v>
      </c>
      <c r="K5" s="7">
        <v>2385</v>
      </c>
      <c r="L5" s="7">
        <v>2612</v>
      </c>
      <c r="N5" s="6"/>
      <c r="O5" s="6"/>
    </row>
    <row r="6" spans="1:15" x14ac:dyDescent="0.3">
      <c r="A6" s="3" t="s">
        <v>3</v>
      </c>
      <c r="B6" s="7">
        <v>983</v>
      </c>
      <c r="C6" s="7">
        <v>0</v>
      </c>
      <c r="D6" s="7">
        <v>1205</v>
      </c>
      <c r="E6" s="7">
        <v>1050</v>
      </c>
      <c r="F6" s="7">
        <v>2112</v>
      </c>
      <c r="G6" s="7">
        <v>1390</v>
      </c>
      <c r="H6" s="7">
        <v>840</v>
      </c>
      <c r="I6" s="7">
        <v>1729</v>
      </c>
      <c r="J6" s="7">
        <v>457</v>
      </c>
      <c r="K6" s="7">
        <v>2212</v>
      </c>
      <c r="L6" s="7">
        <v>2052</v>
      </c>
      <c r="N6" s="6"/>
      <c r="O6" s="6"/>
    </row>
    <row r="7" spans="1:15" x14ac:dyDescent="0.3">
      <c r="A7" s="2" t="s">
        <v>4</v>
      </c>
      <c r="B7" s="7">
        <v>1815</v>
      </c>
      <c r="C7" s="7">
        <v>1205</v>
      </c>
      <c r="D7" s="7">
        <v>0</v>
      </c>
      <c r="E7" s="7">
        <v>801</v>
      </c>
      <c r="F7" s="7">
        <v>1425</v>
      </c>
      <c r="G7" s="7">
        <v>1332</v>
      </c>
      <c r="H7" s="7">
        <v>1604</v>
      </c>
      <c r="I7" s="7">
        <v>1027</v>
      </c>
      <c r="J7" s="7">
        <v>1237</v>
      </c>
      <c r="K7" s="7">
        <v>1765</v>
      </c>
      <c r="L7" s="7">
        <v>2404</v>
      </c>
      <c r="N7" s="6"/>
      <c r="O7" s="6"/>
    </row>
    <row r="8" spans="1:15" x14ac:dyDescent="0.3">
      <c r="A8" s="2" t="s">
        <v>5</v>
      </c>
      <c r="B8" s="7">
        <v>1991</v>
      </c>
      <c r="C8" s="7">
        <v>1050</v>
      </c>
      <c r="D8" s="7">
        <v>801</v>
      </c>
      <c r="E8" s="7">
        <v>0</v>
      </c>
      <c r="F8" s="7">
        <v>1174</v>
      </c>
      <c r="G8" s="7">
        <v>2041</v>
      </c>
      <c r="H8" s="7">
        <v>1780</v>
      </c>
      <c r="I8" s="7">
        <v>836</v>
      </c>
      <c r="J8" s="7">
        <v>1411</v>
      </c>
      <c r="K8" s="7">
        <v>1765</v>
      </c>
      <c r="L8" s="7">
        <v>1373</v>
      </c>
      <c r="N8" s="6"/>
      <c r="O8" s="6"/>
    </row>
    <row r="9" spans="1:15" x14ac:dyDescent="0.3">
      <c r="A9" s="2" t="s">
        <v>10</v>
      </c>
      <c r="B9" s="7">
        <v>3036</v>
      </c>
      <c r="C9" s="7">
        <v>2112</v>
      </c>
      <c r="D9" s="7">
        <v>1425</v>
      </c>
      <c r="E9" s="7">
        <v>1174</v>
      </c>
      <c r="F9" s="7">
        <v>0</v>
      </c>
      <c r="G9" s="7">
        <v>2757</v>
      </c>
      <c r="H9" s="7">
        <v>2825</v>
      </c>
      <c r="I9" s="7">
        <v>398</v>
      </c>
      <c r="J9" s="7">
        <v>2456</v>
      </c>
      <c r="K9" s="7">
        <v>403</v>
      </c>
      <c r="L9" s="7">
        <v>1909</v>
      </c>
      <c r="N9" s="6"/>
      <c r="O9" s="6"/>
    </row>
    <row r="10" spans="1:15" x14ac:dyDescent="0.3">
      <c r="A10" s="2" t="s">
        <v>6</v>
      </c>
      <c r="B10" s="7">
        <v>1539</v>
      </c>
      <c r="C10" s="7">
        <v>1390</v>
      </c>
      <c r="D10" s="7">
        <v>1332</v>
      </c>
      <c r="E10" s="7">
        <v>2041</v>
      </c>
      <c r="F10" s="7">
        <v>2757</v>
      </c>
      <c r="G10" s="7">
        <v>0</v>
      </c>
      <c r="H10" s="7">
        <v>1258</v>
      </c>
      <c r="I10" s="7">
        <v>2359</v>
      </c>
      <c r="J10" s="7">
        <v>1250</v>
      </c>
      <c r="K10" s="7">
        <v>3097</v>
      </c>
      <c r="L10" s="7">
        <v>3389</v>
      </c>
      <c r="N10" s="6"/>
      <c r="O10" s="6"/>
    </row>
    <row r="11" spans="1:15" x14ac:dyDescent="0.3">
      <c r="A11" s="2" t="s">
        <v>12</v>
      </c>
      <c r="B11" s="7">
        <v>213</v>
      </c>
      <c r="C11" s="7">
        <v>840</v>
      </c>
      <c r="D11" s="7">
        <v>1604</v>
      </c>
      <c r="E11" s="7">
        <v>1780</v>
      </c>
      <c r="F11" s="7">
        <v>2825</v>
      </c>
      <c r="G11" s="7">
        <v>1258</v>
      </c>
      <c r="H11" s="7">
        <v>0</v>
      </c>
      <c r="I11" s="7">
        <v>2442</v>
      </c>
      <c r="J11" s="7">
        <v>386</v>
      </c>
      <c r="K11" s="7">
        <v>3036</v>
      </c>
      <c r="L11" s="7">
        <v>2900</v>
      </c>
    </row>
    <row r="12" spans="1:15" x14ac:dyDescent="0.3">
      <c r="A12" s="2" t="s">
        <v>7</v>
      </c>
      <c r="B12" s="7">
        <v>2664</v>
      </c>
      <c r="C12" s="7">
        <v>1729</v>
      </c>
      <c r="D12" s="7">
        <v>1027</v>
      </c>
      <c r="E12" s="7">
        <v>836</v>
      </c>
      <c r="F12" s="7">
        <v>398</v>
      </c>
      <c r="G12" s="7">
        <v>2359</v>
      </c>
      <c r="H12" s="7">
        <v>2442</v>
      </c>
      <c r="I12" s="7">
        <v>0</v>
      </c>
      <c r="J12" s="7">
        <v>2073</v>
      </c>
      <c r="K12" s="7">
        <v>800</v>
      </c>
      <c r="L12" s="7">
        <v>1482</v>
      </c>
    </row>
    <row r="13" spans="1:15" x14ac:dyDescent="0.3">
      <c r="A13" s="2" t="s">
        <v>8</v>
      </c>
      <c r="B13" s="7">
        <v>792</v>
      </c>
      <c r="C13" s="7">
        <v>457</v>
      </c>
      <c r="D13" s="7">
        <v>1237</v>
      </c>
      <c r="E13" s="7">
        <v>1411</v>
      </c>
      <c r="F13" s="7">
        <v>2456</v>
      </c>
      <c r="G13" s="7">
        <v>1250</v>
      </c>
      <c r="H13" s="7">
        <v>386</v>
      </c>
      <c r="I13" s="7">
        <v>2073</v>
      </c>
      <c r="J13" s="7">
        <v>0</v>
      </c>
      <c r="K13" s="7">
        <v>2653</v>
      </c>
      <c r="L13" s="7">
        <v>2517</v>
      </c>
    </row>
    <row r="14" spans="1:15" x14ac:dyDescent="0.3">
      <c r="A14" s="8" t="s">
        <v>11</v>
      </c>
      <c r="B14" s="7">
        <v>2385</v>
      </c>
      <c r="C14" s="7">
        <v>2212</v>
      </c>
      <c r="D14" s="7">
        <v>1765</v>
      </c>
      <c r="E14" s="7">
        <v>1765</v>
      </c>
      <c r="F14" s="7">
        <v>403</v>
      </c>
      <c r="G14" s="7">
        <v>3097</v>
      </c>
      <c r="H14" s="7">
        <v>3036</v>
      </c>
      <c r="I14" s="7">
        <v>800</v>
      </c>
      <c r="J14" s="7">
        <v>2653</v>
      </c>
      <c r="K14" s="7">
        <v>0</v>
      </c>
      <c r="L14" s="7">
        <v>817</v>
      </c>
    </row>
    <row r="15" spans="1:15" x14ac:dyDescent="0.3">
      <c r="A15" s="3" t="s">
        <v>9</v>
      </c>
      <c r="B15" s="7">
        <v>2612</v>
      </c>
      <c r="C15" s="7">
        <v>2052</v>
      </c>
      <c r="D15" s="7">
        <v>2404</v>
      </c>
      <c r="E15" s="7">
        <v>1373</v>
      </c>
      <c r="F15" s="7">
        <v>1909</v>
      </c>
      <c r="G15" s="7">
        <v>3389</v>
      </c>
      <c r="H15" s="7">
        <v>2900</v>
      </c>
      <c r="I15" s="7">
        <v>1482</v>
      </c>
      <c r="J15" s="7">
        <v>2517</v>
      </c>
      <c r="K15" s="7">
        <v>817</v>
      </c>
      <c r="L15" s="7">
        <v>0</v>
      </c>
    </row>
    <row r="16" spans="1:15" x14ac:dyDescent="0.3">
      <c r="A16" s="3"/>
      <c r="B16" s="9"/>
      <c r="C16" s="9"/>
      <c r="D16" s="9"/>
      <c r="E16" s="9"/>
      <c r="F16" s="9"/>
      <c r="G16" s="9"/>
      <c r="H16" s="9"/>
      <c r="I16" s="9"/>
      <c r="J16" s="9"/>
      <c r="K16" s="9"/>
      <c r="L16" s="9"/>
    </row>
    <row r="17" spans="1:15" x14ac:dyDescent="0.3">
      <c r="A17" s="8" t="s">
        <v>23</v>
      </c>
      <c r="B17" s="10">
        <v>1205000</v>
      </c>
      <c r="C17" s="10">
        <v>1405000</v>
      </c>
      <c r="D17" s="10">
        <v>1339000</v>
      </c>
      <c r="E17" s="10">
        <v>1312000</v>
      </c>
      <c r="F17" s="10">
        <v>1235000</v>
      </c>
      <c r="G17" s="10">
        <v>1498000</v>
      </c>
      <c r="H17" s="10">
        <v>1261000</v>
      </c>
      <c r="I17" s="10">
        <v>1332000</v>
      </c>
      <c r="J17" s="10">
        <v>1219000</v>
      </c>
      <c r="K17" s="10">
        <v>1368000</v>
      </c>
      <c r="L17" s="10">
        <v>1485000</v>
      </c>
    </row>
    <row r="18" spans="1:15" x14ac:dyDescent="0.3">
      <c r="A18" s="3"/>
      <c r="B18" s="9"/>
      <c r="C18" s="9"/>
      <c r="D18" s="9"/>
      <c r="E18" s="9"/>
      <c r="F18" s="9"/>
      <c r="G18" s="9"/>
      <c r="H18" s="9"/>
      <c r="I18" s="9"/>
      <c r="J18" s="9"/>
      <c r="K18" s="9"/>
      <c r="L18" s="9"/>
    </row>
    <row r="19" spans="1:15" x14ac:dyDescent="0.3">
      <c r="A19" s="3" t="s">
        <v>24</v>
      </c>
      <c r="B19" s="10">
        <v>3500</v>
      </c>
      <c r="C19" s="9"/>
      <c r="D19" s="11" t="s">
        <v>28</v>
      </c>
      <c r="E19" s="9"/>
      <c r="F19" s="9"/>
      <c r="G19" s="9"/>
      <c r="H19" s="9"/>
      <c r="I19" s="9"/>
      <c r="J19" s="9"/>
      <c r="K19" s="9"/>
      <c r="L19" s="9"/>
    </row>
    <row r="21" spans="1:15" x14ac:dyDescent="0.3">
      <c r="A21" s="1" t="s">
        <v>13</v>
      </c>
    </row>
    <row r="22" spans="1:15" x14ac:dyDescent="0.3">
      <c r="A22" s="1"/>
      <c r="B22" s="4" t="s">
        <v>2</v>
      </c>
      <c r="C22" s="4" t="s">
        <v>3</v>
      </c>
      <c r="D22" s="4" t="s">
        <v>4</v>
      </c>
      <c r="E22" s="4" t="s">
        <v>5</v>
      </c>
      <c r="F22" s="4" t="s">
        <v>10</v>
      </c>
      <c r="G22" s="4" t="s">
        <v>6</v>
      </c>
      <c r="H22" s="4" t="s">
        <v>12</v>
      </c>
      <c r="I22" s="4" t="s">
        <v>7</v>
      </c>
      <c r="J22" s="4" t="s">
        <v>8</v>
      </c>
      <c r="K22" s="4" t="s">
        <v>11</v>
      </c>
      <c r="L22" s="4" t="s">
        <v>9</v>
      </c>
      <c r="M22" s="4" t="s">
        <v>31</v>
      </c>
      <c r="O22" s="4" t="s">
        <v>32</v>
      </c>
    </row>
    <row r="23" spans="1:15" x14ac:dyDescent="0.3">
      <c r="A23" s="2" t="s">
        <v>33</v>
      </c>
      <c r="B23" s="12">
        <v>0</v>
      </c>
      <c r="C23" s="12">
        <v>0</v>
      </c>
      <c r="D23" s="12">
        <v>1</v>
      </c>
      <c r="E23" s="12">
        <v>0</v>
      </c>
      <c r="F23" s="12">
        <v>0</v>
      </c>
      <c r="G23" s="12">
        <v>-2.7755555263749086E-17</v>
      </c>
      <c r="H23" s="12">
        <v>1</v>
      </c>
      <c r="I23" s="12">
        <v>-2.0351697995522303E-23</v>
      </c>
      <c r="J23" s="12">
        <v>0</v>
      </c>
      <c r="K23" s="12">
        <v>1</v>
      </c>
      <c r="L23" s="12">
        <v>0</v>
      </c>
      <c r="M23" s="2">
        <f>SUM(Include_service_center)</f>
        <v>3</v>
      </c>
      <c r="N23" s="13" t="s">
        <v>15</v>
      </c>
      <c r="O23" s="14">
        <v>3</v>
      </c>
    </row>
    <row r="25" spans="1:15" x14ac:dyDescent="0.3">
      <c r="A25" s="1" t="s">
        <v>14</v>
      </c>
    </row>
    <row r="26" spans="1:15" x14ac:dyDescent="0.3">
      <c r="B26" s="4" t="s">
        <v>2</v>
      </c>
      <c r="C26" s="4" t="s">
        <v>3</v>
      </c>
      <c r="D26" s="4" t="s">
        <v>4</v>
      </c>
      <c r="E26" s="4" t="s">
        <v>5</v>
      </c>
      <c r="F26" s="4" t="s">
        <v>10</v>
      </c>
      <c r="G26" s="4" t="s">
        <v>6</v>
      </c>
      <c r="H26" s="4" t="s">
        <v>12</v>
      </c>
      <c r="I26" s="4" t="s">
        <v>7</v>
      </c>
      <c r="J26" s="4" t="s">
        <v>8</v>
      </c>
      <c r="K26" s="4" t="s">
        <v>11</v>
      </c>
      <c r="L26" s="4" t="s">
        <v>9</v>
      </c>
      <c r="M26" s="4" t="s">
        <v>19</v>
      </c>
      <c r="O26" s="4" t="s">
        <v>16</v>
      </c>
    </row>
    <row r="27" spans="1:15" x14ac:dyDescent="0.3">
      <c r="A27" s="3" t="s">
        <v>2</v>
      </c>
      <c r="B27" s="12">
        <v>0</v>
      </c>
      <c r="C27" s="12">
        <v>0</v>
      </c>
      <c r="D27" s="12">
        <v>0</v>
      </c>
      <c r="E27" s="12">
        <v>0</v>
      </c>
      <c r="F27" s="12">
        <v>0</v>
      </c>
      <c r="G27" s="12">
        <v>0</v>
      </c>
      <c r="H27" s="12">
        <v>1</v>
      </c>
      <c r="I27" s="12">
        <v>0</v>
      </c>
      <c r="J27" s="12">
        <v>0</v>
      </c>
      <c r="K27" s="12">
        <v>0</v>
      </c>
      <c r="L27" s="12">
        <v>0</v>
      </c>
      <c r="M27" s="2">
        <f t="shared" ref="M27:M37" si="0">SUM(B27:L27)</f>
        <v>1</v>
      </c>
      <c r="N27" s="13" t="s">
        <v>17</v>
      </c>
      <c r="O27" s="2">
        <v>1</v>
      </c>
    </row>
    <row r="28" spans="1:15" x14ac:dyDescent="0.3">
      <c r="A28" s="3" t="s">
        <v>3</v>
      </c>
      <c r="B28" s="12">
        <v>0</v>
      </c>
      <c r="C28" s="12">
        <v>0</v>
      </c>
      <c r="D28" s="12">
        <v>0</v>
      </c>
      <c r="E28" s="12">
        <v>0</v>
      </c>
      <c r="F28" s="12">
        <v>0</v>
      </c>
      <c r="G28" s="12">
        <v>0</v>
      </c>
      <c r="H28" s="12">
        <v>1</v>
      </c>
      <c r="I28" s="12">
        <v>0</v>
      </c>
      <c r="J28" s="12">
        <v>0</v>
      </c>
      <c r="K28" s="12">
        <v>0</v>
      </c>
      <c r="L28" s="12">
        <v>0</v>
      </c>
      <c r="M28" s="2">
        <f t="shared" si="0"/>
        <v>1</v>
      </c>
      <c r="N28" s="13" t="s">
        <v>17</v>
      </c>
      <c r="O28" s="2">
        <v>1</v>
      </c>
    </row>
    <row r="29" spans="1:15" x14ac:dyDescent="0.3">
      <c r="A29" s="2" t="s">
        <v>4</v>
      </c>
      <c r="B29" s="12">
        <v>0</v>
      </c>
      <c r="C29" s="12">
        <v>0</v>
      </c>
      <c r="D29" s="12">
        <v>1</v>
      </c>
      <c r="E29" s="12">
        <v>0</v>
      </c>
      <c r="F29" s="12">
        <v>0</v>
      </c>
      <c r="G29" s="12">
        <v>0</v>
      </c>
      <c r="H29" s="12">
        <v>0</v>
      </c>
      <c r="I29" s="12">
        <v>0</v>
      </c>
      <c r="J29" s="12">
        <v>0</v>
      </c>
      <c r="K29" s="12">
        <v>0</v>
      </c>
      <c r="L29" s="12">
        <v>0</v>
      </c>
      <c r="M29" s="2">
        <f t="shared" si="0"/>
        <v>1</v>
      </c>
      <c r="N29" s="13" t="s">
        <v>17</v>
      </c>
      <c r="O29" s="2">
        <v>1</v>
      </c>
    </row>
    <row r="30" spans="1:15" x14ac:dyDescent="0.3">
      <c r="A30" s="2" t="s">
        <v>5</v>
      </c>
      <c r="B30" s="12">
        <v>0</v>
      </c>
      <c r="C30" s="12">
        <v>0</v>
      </c>
      <c r="D30" s="12">
        <v>1</v>
      </c>
      <c r="E30" s="12">
        <v>0</v>
      </c>
      <c r="F30" s="12">
        <v>0</v>
      </c>
      <c r="G30" s="12">
        <v>0</v>
      </c>
      <c r="H30" s="12">
        <v>0</v>
      </c>
      <c r="I30" s="12">
        <v>0</v>
      </c>
      <c r="J30" s="12">
        <v>0</v>
      </c>
      <c r="K30" s="12">
        <v>0</v>
      </c>
      <c r="L30" s="12">
        <v>0</v>
      </c>
      <c r="M30" s="2">
        <f t="shared" si="0"/>
        <v>1</v>
      </c>
      <c r="N30" s="13" t="s">
        <v>17</v>
      </c>
      <c r="O30" s="2">
        <v>1</v>
      </c>
    </row>
    <row r="31" spans="1:15" x14ac:dyDescent="0.3">
      <c r="A31" s="2" t="s">
        <v>10</v>
      </c>
      <c r="B31" s="12">
        <v>0</v>
      </c>
      <c r="C31" s="12">
        <v>0</v>
      </c>
      <c r="D31" s="12">
        <v>0</v>
      </c>
      <c r="E31" s="12">
        <v>0</v>
      </c>
      <c r="F31" s="12">
        <v>0</v>
      </c>
      <c r="G31" s="12">
        <v>0</v>
      </c>
      <c r="H31" s="12">
        <v>0</v>
      </c>
      <c r="I31" s="12">
        <v>0</v>
      </c>
      <c r="J31" s="12">
        <v>0</v>
      </c>
      <c r="K31" s="12">
        <v>1</v>
      </c>
      <c r="L31" s="12">
        <v>0</v>
      </c>
      <c r="M31" s="2">
        <f t="shared" si="0"/>
        <v>1</v>
      </c>
      <c r="N31" s="13" t="s">
        <v>17</v>
      </c>
      <c r="O31" s="2">
        <v>1</v>
      </c>
    </row>
    <row r="32" spans="1:15" x14ac:dyDescent="0.3">
      <c r="A32" s="2" t="s">
        <v>6</v>
      </c>
      <c r="B32" s="12">
        <v>0</v>
      </c>
      <c r="C32" s="12">
        <v>0</v>
      </c>
      <c r="D32" s="12">
        <v>3.3306690738754696E-16</v>
      </c>
      <c r="E32" s="12">
        <v>0</v>
      </c>
      <c r="F32" s="12">
        <v>0</v>
      </c>
      <c r="G32" s="12">
        <v>-3.0531110790123992E-16</v>
      </c>
      <c r="H32" s="12">
        <v>1</v>
      </c>
      <c r="I32" s="12">
        <v>0</v>
      </c>
      <c r="J32" s="12">
        <v>0</v>
      </c>
      <c r="K32" s="12">
        <v>0</v>
      </c>
      <c r="L32" s="12">
        <v>0</v>
      </c>
      <c r="M32" s="2">
        <f t="shared" si="0"/>
        <v>1</v>
      </c>
      <c r="N32" s="13" t="s">
        <v>17</v>
      </c>
      <c r="O32" s="2">
        <v>1</v>
      </c>
    </row>
    <row r="33" spans="1:15" x14ac:dyDescent="0.3">
      <c r="A33" s="2" t="s">
        <v>12</v>
      </c>
      <c r="B33" s="12">
        <v>0</v>
      </c>
      <c r="C33" s="12">
        <v>0</v>
      </c>
      <c r="D33" s="12">
        <v>0</v>
      </c>
      <c r="E33" s="12">
        <v>0</v>
      </c>
      <c r="F33" s="12">
        <v>0</v>
      </c>
      <c r="G33" s="12">
        <v>0</v>
      </c>
      <c r="H33" s="12">
        <v>1</v>
      </c>
      <c r="I33" s="12">
        <v>0</v>
      </c>
      <c r="J33" s="12">
        <v>0</v>
      </c>
      <c r="K33" s="12">
        <v>0</v>
      </c>
      <c r="L33" s="12">
        <v>0</v>
      </c>
      <c r="M33" s="2">
        <f t="shared" si="0"/>
        <v>1</v>
      </c>
      <c r="N33" s="13" t="s">
        <v>17</v>
      </c>
      <c r="O33" s="2">
        <v>1</v>
      </c>
    </row>
    <row r="34" spans="1:15" x14ac:dyDescent="0.3">
      <c r="A34" s="2" t="s">
        <v>7</v>
      </c>
      <c r="B34" s="12">
        <v>0</v>
      </c>
      <c r="C34" s="12">
        <v>0</v>
      </c>
      <c r="D34" s="12">
        <v>0</v>
      </c>
      <c r="E34" s="12">
        <v>0</v>
      </c>
      <c r="F34" s="12">
        <v>0</v>
      </c>
      <c r="G34" s="12">
        <v>0</v>
      </c>
      <c r="H34" s="12">
        <v>0</v>
      </c>
      <c r="I34" s="12">
        <v>0</v>
      </c>
      <c r="J34" s="12">
        <v>0</v>
      </c>
      <c r="K34" s="12">
        <v>1</v>
      </c>
      <c r="L34" s="12">
        <v>0</v>
      </c>
      <c r="M34" s="2">
        <f t="shared" si="0"/>
        <v>1</v>
      </c>
      <c r="N34" s="13" t="s">
        <v>17</v>
      </c>
      <c r="O34" s="2">
        <v>1</v>
      </c>
    </row>
    <row r="35" spans="1:15" x14ac:dyDescent="0.3">
      <c r="A35" s="2" t="s">
        <v>8</v>
      </c>
      <c r="B35" s="12">
        <v>0</v>
      </c>
      <c r="C35" s="12">
        <v>0</v>
      </c>
      <c r="D35" s="12">
        <v>0</v>
      </c>
      <c r="E35" s="12">
        <v>0</v>
      </c>
      <c r="F35" s="12">
        <v>0</v>
      </c>
      <c r="G35" s="12">
        <v>0</v>
      </c>
      <c r="H35" s="12">
        <v>1</v>
      </c>
      <c r="I35" s="12">
        <v>0</v>
      </c>
      <c r="J35" s="12">
        <v>0</v>
      </c>
      <c r="K35" s="12">
        <v>0</v>
      </c>
      <c r="L35" s="12">
        <v>0</v>
      </c>
      <c r="M35" s="2">
        <f t="shared" si="0"/>
        <v>1</v>
      </c>
      <c r="N35" s="13" t="s">
        <v>17</v>
      </c>
      <c r="O35" s="2">
        <v>1</v>
      </c>
    </row>
    <row r="36" spans="1:15" x14ac:dyDescent="0.3">
      <c r="A36" s="8" t="s">
        <v>11</v>
      </c>
      <c r="B36" s="12">
        <v>0</v>
      </c>
      <c r="C36" s="12">
        <v>0</v>
      </c>
      <c r="D36" s="12">
        <v>0</v>
      </c>
      <c r="E36" s="12">
        <v>0</v>
      </c>
      <c r="F36" s="12">
        <v>0</v>
      </c>
      <c r="G36" s="12">
        <v>0</v>
      </c>
      <c r="H36" s="12">
        <v>0</v>
      </c>
      <c r="I36" s="12">
        <v>0</v>
      </c>
      <c r="J36" s="12">
        <v>0</v>
      </c>
      <c r="K36" s="12">
        <v>1</v>
      </c>
      <c r="L36" s="12">
        <v>0</v>
      </c>
      <c r="M36" s="2">
        <f t="shared" si="0"/>
        <v>1</v>
      </c>
      <c r="N36" s="13" t="s">
        <v>17</v>
      </c>
      <c r="O36" s="2">
        <v>1</v>
      </c>
    </row>
    <row r="37" spans="1:15" x14ac:dyDescent="0.3">
      <c r="A37" s="3" t="s">
        <v>9</v>
      </c>
      <c r="B37" s="12">
        <v>0</v>
      </c>
      <c r="C37" s="12">
        <v>0</v>
      </c>
      <c r="D37" s="12">
        <v>0</v>
      </c>
      <c r="E37" s="12">
        <v>0</v>
      </c>
      <c r="F37" s="12">
        <v>0</v>
      </c>
      <c r="G37" s="12">
        <v>0</v>
      </c>
      <c r="H37" s="12">
        <v>0</v>
      </c>
      <c r="I37" s="12">
        <v>0</v>
      </c>
      <c r="J37" s="12">
        <v>0</v>
      </c>
      <c r="K37" s="12">
        <v>1</v>
      </c>
      <c r="L37" s="12">
        <v>0</v>
      </c>
      <c r="M37" s="2">
        <f t="shared" si="0"/>
        <v>1</v>
      </c>
      <c r="N37" s="13" t="s">
        <v>17</v>
      </c>
      <c r="O37" s="2">
        <v>1</v>
      </c>
    </row>
    <row r="38" spans="1:15" x14ac:dyDescent="0.3">
      <c r="A38" s="18" t="s">
        <v>29</v>
      </c>
      <c r="B38" s="19">
        <f>SUM(B27:B37)</f>
        <v>0</v>
      </c>
      <c r="C38" s="19">
        <f t="shared" ref="C38:L38" si="1">SUM(C27:C37)</f>
        <v>0</v>
      </c>
      <c r="D38" s="19">
        <f t="shared" si="1"/>
        <v>2.0000000000000004</v>
      </c>
      <c r="E38" s="19">
        <f t="shared" si="1"/>
        <v>0</v>
      </c>
      <c r="F38" s="19">
        <f t="shared" si="1"/>
        <v>0</v>
      </c>
      <c r="G38" s="19">
        <f t="shared" si="1"/>
        <v>-3.0531110790123992E-16</v>
      </c>
      <c r="H38" s="19">
        <f t="shared" si="1"/>
        <v>5</v>
      </c>
      <c r="I38" s="19">
        <f t="shared" si="1"/>
        <v>0</v>
      </c>
      <c r="J38" s="19">
        <f t="shared" si="1"/>
        <v>0</v>
      </c>
      <c r="K38" s="19">
        <f t="shared" si="1"/>
        <v>4</v>
      </c>
      <c r="L38" s="19">
        <f t="shared" si="1"/>
        <v>0</v>
      </c>
    </row>
    <row r="39" spans="1:15" x14ac:dyDescent="0.3">
      <c r="A39"/>
      <c r="B39" s="20" t="s">
        <v>15</v>
      </c>
      <c r="C39" s="20" t="s">
        <v>15</v>
      </c>
      <c r="D39" s="20" t="s">
        <v>15</v>
      </c>
      <c r="E39" s="20" t="s">
        <v>15</v>
      </c>
      <c r="F39" s="20" t="s">
        <v>15</v>
      </c>
      <c r="G39" s="20" t="s">
        <v>15</v>
      </c>
      <c r="H39" s="20" t="s">
        <v>15</v>
      </c>
      <c r="I39" s="20" t="s">
        <v>15</v>
      </c>
      <c r="J39" s="20" t="s">
        <v>15</v>
      </c>
      <c r="K39" s="20" t="s">
        <v>15</v>
      </c>
      <c r="L39" s="20" t="s">
        <v>15</v>
      </c>
    </row>
    <row r="40" spans="1:15" x14ac:dyDescent="0.3">
      <c r="A40" t="s">
        <v>30</v>
      </c>
      <c r="B40" s="21">
        <f t="shared" ref="B40:L40" si="2">11*B23</f>
        <v>0</v>
      </c>
      <c r="C40" s="21">
        <f t="shared" si="2"/>
        <v>0</v>
      </c>
      <c r="D40" s="21">
        <f t="shared" si="2"/>
        <v>11</v>
      </c>
      <c r="E40" s="21">
        <f t="shared" si="2"/>
        <v>0</v>
      </c>
      <c r="F40" s="21">
        <f t="shared" si="2"/>
        <v>0</v>
      </c>
      <c r="G40" s="21">
        <f t="shared" si="2"/>
        <v>-3.0531110790123992E-16</v>
      </c>
      <c r="H40" s="21">
        <f t="shared" si="2"/>
        <v>11</v>
      </c>
      <c r="I40" s="21">
        <f t="shared" si="2"/>
        <v>-2.2386867795074533E-22</v>
      </c>
      <c r="J40" s="21">
        <f t="shared" si="2"/>
        <v>0</v>
      </c>
      <c r="K40" s="21">
        <f t="shared" si="2"/>
        <v>11</v>
      </c>
      <c r="L40" s="21">
        <f t="shared" si="2"/>
        <v>0</v>
      </c>
    </row>
    <row r="42" spans="1:15" x14ac:dyDescent="0.3">
      <c r="A42" s="1" t="s">
        <v>21</v>
      </c>
    </row>
    <row r="43" spans="1:15" x14ac:dyDescent="0.3">
      <c r="A43" s="1"/>
      <c r="B43" s="4" t="s">
        <v>20</v>
      </c>
      <c r="C43" s="4" t="s">
        <v>18</v>
      </c>
    </row>
    <row r="44" spans="1:15" x14ac:dyDescent="0.3">
      <c r="A44" s="3" t="s">
        <v>2</v>
      </c>
      <c r="B44" s="14">
        <v>885</v>
      </c>
      <c r="C44" s="15">
        <f t="shared" ref="C44:C54" si="3">B44*SUMPRODUCT(B5:L5,B27:L27)/1000</f>
        <v>188.505</v>
      </c>
    </row>
    <row r="45" spans="1:15" x14ac:dyDescent="0.3">
      <c r="A45" s="3" t="s">
        <v>3</v>
      </c>
      <c r="B45" s="14">
        <v>760</v>
      </c>
      <c r="C45" s="15">
        <f t="shared" si="3"/>
        <v>638.4</v>
      </c>
    </row>
    <row r="46" spans="1:15" x14ac:dyDescent="0.3">
      <c r="A46" s="2" t="s">
        <v>4</v>
      </c>
      <c r="B46" s="14">
        <v>1124</v>
      </c>
      <c r="C46" s="15">
        <f t="shared" si="3"/>
        <v>0</v>
      </c>
    </row>
    <row r="47" spans="1:15" x14ac:dyDescent="0.3">
      <c r="A47" s="2" t="s">
        <v>5</v>
      </c>
      <c r="B47" s="14">
        <v>708</v>
      </c>
      <c r="C47" s="15">
        <f t="shared" si="3"/>
        <v>567.10799999999995</v>
      </c>
    </row>
    <row r="48" spans="1:15" x14ac:dyDescent="0.3">
      <c r="A48" s="2" t="s">
        <v>10</v>
      </c>
      <c r="B48" s="14">
        <v>1224</v>
      </c>
      <c r="C48" s="15">
        <f t="shared" si="3"/>
        <v>493.27199999999999</v>
      </c>
    </row>
    <row r="49" spans="1:3" x14ac:dyDescent="0.3">
      <c r="A49" s="2" t="s">
        <v>6</v>
      </c>
      <c r="B49" s="14">
        <v>1152</v>
      </c>
      <c r="C49" s="15">
        <f t="shared" si="3"/>
        <v>1449.2160000000006</v>
      </c>
    </row>
    <row r="50" spans="1:3" x14ac:dyDescent="0.3">
      <c r="A50" s="2" t="s">
        <v>12</v>
      </c>
      <c r="B50" s="14">
        <v>1560</v>
      </c>
      <c r="C50" s="15">
        <f t="shared" si="3"/>
        <v>0</v>
      </c>
    </row>
    <row r="51" spans="1:3" x14ac:dyDescent="0.3">
      <c r="A51" s="2" t="s">
        <v>7</v>
      </c>
      <c r="B51" s="14">
        <v>1222</v>
      </c>
      <c r="C51" s="15">
        <f t="shared" si="3"/>
        <v>977.6</v>
      </c>
    </row>
    <row r="52" spans="1:3" x14ac:dyDescent="0.3">
      <c r="A52" s="2" t="s">
        <v>8</v>
      </c>
      <c r="B52" s="14">
        <v>856</v>
      </c>
      <c r="C52" s="15">
        <f t="shared" si="3"/>
        <v>330.416</v>
      </c>
    </row>
    <row r="53" spans="1:3" x14ac:dyDescent="0.3">
      <c r="A53" s="8" t="s">
        <v>11</v>
      </c>
      <c r="B53" s="14">
        <v>1443</v>
      </c>
      <c r="C53" s="15">
        <f t="shared" si="3"/>
        <v>0</v>
      </c>
    </row>
    <row r="54" spans="1:3" x14ac:dyDescent="0.3">
      <c r="A54" s="3" t="s">
        <v>9</v>
      </c>
      <c r="B54" s="14">
        <v>612</v>
      </c>
      <c r="C54" s="15">
        <f t="shared" si="3"/>
        <v>500.00400000000002</v>
      </c>
    </row>
    <row r="55" spans="1:3" x14ac:dyDescent="0.3">
      <c r="A55" s="3"/>
    </row>
    <row r="56" spans="1:3" x14ac:dyDescent="0.3">
      <c r="A56" s="1" t="s">
        <v>22</v>
      </c>
    </row>
    <row r="57" spans="1:3" x14ac:dyDescent="0.3">
      <c r="A57" s="2" t="s">
        <v>25</v>
      </c>
      <c r="B57" s="16">
        <f>SUMPRODUCT(Include_service_center,B17:L17)</f>
        <v>3968000</v>
      </c>
    </row>
    <row r="58" spans="1:3" x14ac:dyDescent="0.3">
      <c r="A58" s="2" t="s">
        <v>26</v>
      </c>
      <c r="B58" s="16">
        <f>SUM(C44:C54)*B19</f>
        <v>18005823.500000004</v>
      </c>
    </row>
    <row r="59" spans="1:3" x14ac:dyDescent="0.3">
      <c r="A59" s="2" t="s">
        <v>27</v>
      </c>
      <c r="B59" s="17">
        <f>SUM(B57:B58)</f>
        <v>21973823.500000004</v>
      </c>
    </row>
  </sheetData>
  <phoneticPr fontId="2" type="noConversion"/>
  <printOptions headings="1" gridLines="1"/>
  <pageMargins left="0.75" right="0.75" top="1" bottom="1" header="0.5" footer="0.5"/>
  <pageSetup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9</vt:i4>
      </vt:variant>
    </vt:vector>
  </HeadingPairs>
  <TitlesOfParts>
    <vt:vector size="10" baseType="lpstr">
      <vt:lpstr>Model</vt:lpstr>
      <vt:lpstr>Assignments</vt:lpstr>
      <vt:lpstr>Include_service_center</vt:lpstr>
      <vt:lpstr>Locations_assigned_to</vt:lpstr>
      <vt:lpstr>Logical_capacity</vt:lpstr>
      <vt:lpstr>Max_centers</vt:lpstr>
      <vt:lpstr>Number_serviced_by</vt:lpstr>
      <vt:lpstr>Service_centers</vt:lpstr>
      <vt:lpstr>Total_cost</vt:lpstr>
      <vt:lpstr>Total_distance</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albright</dc:creator>
  <cp:lastModifiedBy>Chris</cp:lastModifiedBy>
  <cp:lastPrinted>2002-09-23T21:27:24Z</cp:lastPrinted>
  <dcterms:created xsi:type="dcterms:W3CDTF">2002-09-11T19:53:10Z</dcterms:created>
  <dcterms:modified xsi:type="dcterms:W3CDTF">2014-03-10T15:23:30Z</dcterms:modified>
</cp:coreProperties>
</file>